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oljak\Downloads\web orehovica\objavarebalansaprorauna2018\"/>
    </mc:Choice>
  </mc:AlternateContent>
  <bookViews>
    <workbookView xWindow="0" yWindow="0" windowWidth="28800" windowHeight="12795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I15" i="1" l="1"/>
  <c r="I11" i="1"/>
  <c r="I19" i="1"/>
  <c r="I18" i="1"/>
  <c r="I25" i="1"/>
  <c r="I27" i="1" s="1"/>
  <c r="B7" i="1" l="1"/>
  <c r="C6" i="1"/>
  <c r="C7" i="1" s="1"/>
  <c r="D6" i="1" l="1"/>
  <c r="D7" i="1" s="1"/>
  <c r="E11" i="1" l="1"/>
  <c r="E10" i="1"/>
  <c r="D50" i="1"/>
  <c r="D49" i="1"/>
  <c r="D48" i="1"/>
  <c r="D51" i="1" l="1"/>
  <c r="D52" i="1" s="1"/>
  <c r="E55" i="1" l="1"/>
  <c r="E56" i="1"/>
  <c r="E35" i="1"/>
  <c r="E36" i="1" s="1"/>
  <c r="C17" i="1"/>
  <c r="D17" i="1" s="1"/>
  <c r="C16" i="1"/>
  <c r="D16" i="1" s="1"/>
  <c r="C18" i="1" l="1"/>
  <c r="D18" i="1" s="1"/>
  <c r="B26" i="1"/>
  <c r="C25" i="1"/>
  <c r="B19" i="1"/>
  <c r="B20" i="1" s="1"/>
  <c r="C15" i="1"/>
  <c r="D15" i="1" s="1"/>
  <c r="D25" i="1" l="1"/>
  <c r="C26" i="1"/>
  <c r="C27" i="1" s="1"/>
  <c r="B27" i="1"/>
  <c r="C20" i="1"/>
  <c r="D20" i="1" s="1"/>
  <c r="D19" i="1"/>
  <c r="E21" i="1" l="1"/>
  <c r="D26" i="1"/>
  <c r="D27" i="1" s="1"/>
  <c r="E30" i="1" s="1"/>
  <c r="C19" i="1"/>
  <c r="B60" i="1" l="1"/>
  <c r="C60" i="1" s="1"/>
  <c r="C59" i="1"/>
  <c r="D59" i="1" s="1"/>
  <c r="E31" i="1" l="1"/>
  <c r="B61" i="1"/>
  <c r="C61" i="1"/>
  <c r="D60" i="1"/>
  <c r="D61" i="1" s="1"/>
  <c r="E62" i="1" s="1"/>
</calcChain>
</file>

<file path=xl/sharedStrings.xml><?xml version="1.0" encoding="utf-8"?>
<sst xmlns="http://schemas.openxmlformats.org/spreadsheetml/2006/main" count="109" uniqueCount="85">
  <si>
    <t>Općina Orehovica</t>
  </si>
  <si>
    <t>Oprema za rad u parku i vrtu</t>
  </si>
  <si>
    <t>ograda</t>
  </si>
  <si>
    <t>UKUPNO</t>
  </si>
  <si>
    <t>PDV</t>
  </si>
  <si>
    <t>bez PDV-a</t>
  </si>
  <si>
    <t>nadzor</t>
  </si>
  <si>
    <t>radovi</t>
  </si>
  <si>
    <t>ukupno investicija</t>
  </si>
  <si>
    <t>za 2018</t>
  </si>
  <si>
    <t>Ograda NK Croatia Orehovica</t>
  </si>
  <si>
    <t>projektna dokumentacija+ radovi</t>
  </si>
  <si>
    <t xml:space="preserve">Sustav odvodnje oborinskih voda - III b faza, Podfaza I - Orehovica, N. Tesle - A.G.Matoša- s lagunom </t>
  </si>
  <si>
    <t>Ministarstvo regionalnog razvoja</t>
  </si>
  <si>
    <t>Izgradnja parkirališta pokraj Društvenog doma u Podbrestu sa sustavom odvodnje i izgradnjom javne rasvjete</t>
  </si>
  <si>
    <t>s izvorima sufinanciranja</t>
  </si>
  <si>
    <t>1 Rebalans Proračuna 2018 - investicije - sažetak</t>
  </si>
  <si>
    <t>Dopuna javne rasvjete  u Općni Orehovica</t>
  </si>
  <si>
    <t>samo izmjenjene i dopunjene investicije</t>
  </si>
  <si>
    <t>tlakovci i rubnici</t>
  </si>
  <si>
    <t>kučice za delegata i rez igrače</t>
  </si>
  <si>
    <t>Općina Orehovica 100%</t>
  </si>
  <si>
    <t>radovi + nadzor</t>
  </si>
  <si>
    <t xml:space="preserve">Nabava i ugradnja opreme za dječja igrališta </t>
  </si>
  <si>
    <t>Čišenje snijega</t>
  </si>
  <si>
    <t>Osiguranje zaposlenih</t>
  </si>
  <si>
    <t>Sufinanciranje nabave opreme za dodatne učionice u OŠ Orehovica</t>
  </si>
  <si>
    <t xml:space="preserve">Ministarstvo graditeljstva </t>
  </si>
  <si>
    <t xml:space="preserve">Općina Orehovica </t>
  </si>
  <si>
    <t>Osiguranje vijećnika</t>
  </si>
  <si>
    <t>Otkup zemljišta II dio -  za potrebe izgradnje ceste kod crkve u Orehovici</t>
  </si>
  <si>
    <t xml:space="preserve">Stipendiranje - visoko obrazovanje </t>
  </si>
  <si>
    <t>Stipendiranje - srednjoškolsko obrazovanje - deficitarna zanimanja</t>
  </si>
  <si>
    <t>Objekt društvenog sadržaja u romskom naselju Orehovica - projekti Mjera 7.4.1</t>
  </si>
  <si>
    <t>mjera 7.41</t>
  </si>
  <si>
    <t>Ukupna injvesticija po prijavljenom projektu</t>
  </si>
  <si>
    <t>85% EU Mjera 7.4.1</t>
  </si>
  <si>
    <t>Ministarstvo poljoprivrede 15%</t>
  </si>
  <si>
    <t>FINANCIRANJE MJERE 7.4.1. U 2018. GODINI NIJE ODOBRENO</t>
  </si>
  <si>
    <t>PLAN</t>
  </si>
  <si>
    <t>REBALANS</t>
  </si>
  <si>
    <t>Održavanje nerazvrstanih cesta</t>
  </si>
  <si>
    <t>ponuda ZAO Mišić</t>
  </si>
  <si>
    <t>Reciklirani agregat (t)</t>
  </si>
  <si>
    <t>Rezanje puteva grederom (h)</t>
  </si>
  <si>
    <t>Razgrtanje navoženog materijala(h)</t>
  </si>
  <si>
    <t>sa PDV-om</t>
  </si>
  <si>
    <t>Održavanje nerazvrstanih cesta u naseljima Općine Orehovica</t>
  </si>
  <si>
    <t>Ministarstvo poljoprivrede</t>
  </si>
  <si>
    <t>EU sredstva</t>
  </si>
  <si>
    <t>UKUPNO SUFINANCIRANJA</t>
  </si>
  <si>
    <t>Stolni telefon</t>
  </si>
  <si>
    <t>Mobilni telefon Huawei P20</t>
  </si>
  <si>
    <r>
      <rPr>
        <b/>
        <sz val="11"/>
        <color theme="1"/>
        <rFont val="Calibri"/>
        <family val="2"/>
        <charset val="238"/>
        <scheme val="minor"/>
      </rPr>
      <t>Ostali nenavedeni rashodi</t>
    </r>
    <r>
      <rPr>
        <sz val="11"/>
        <color theme="1"/>
        <rFont val="Calibri"/>
        <family val="2"/>
        <charset val="238"/>
        <scheme val="minor"/>
      </rPr>
      <t xml:space="preserve"> povečanje rashoda zbog naplate porezne uprave </t>
    </r>
  </si>
  <si>
    <t xml:space="preserve">1% prihoda od poreza na dohodak  + usluge uvođenja GDPR </t>
  </si>
  <si>
    <t xml:space="preserve"> + usluge poslova iz područja zaštite i spašavanja</t>
  </si>
  <si>
    <t>Udruga slijepih Međimurske županije, Kralja Tomislava 34, 40000 Čakovec</t>
  </si>
  <si>
    <t>NK Croatia Orehovica, N. Tesle 25 Orehovica, 40322 Orehovica</t>
  </si>
  <si>
    <t>NK Budućnost Podbrest, S.Vojvode 2, Podbrest, 40322 Orehovica</t>
  </si>
  <si>
    <t>Udruga umirovljenika  grada Čakovca, Klub umirovljenika Orehovica</t>
  </si>
  <si>
    <t>Udruga žena „Brest“ Podbrest, Marka Kovača 42, 40000 Čakovec</t>
  </si>
  <si>
    <t>Međimurski potrošač, Aleksandra Schulteissa 19, 40000 Čakovec</t>
  </si>
  <si>
    <t>Udruga Sport za sve Orehovica, Zrinskih 40, 40322 Orehovica</t>
  </si>
  <si>
    <t>Lovačko društvo „Prepelica“ Mala Subotica, Čakovečka 73, Palovec, 40321 Mala Subotica</t>
  </si>
  <si>
    <t>Društvo osoba s tjelesnim invaliditetom Međimurske županije, Dr. A. Starčevića 1, pp 18, 40000 Čakovec</t>
  </si>
  <si>
    <t>Orehovica Wireless -  Udruga korisnika bežićnih sustava općine Orehovica, N. Tesle 25 Orehovica</t>
  </si>
  <si>
    <t>KUD Fijolica Orehovica, Zrinskih 40,40322 Orehovica</t>
  </si>
  <si>
    <t>Groblje Podbrest</t>
  </si>
  <si>
    <t>staza</t>
  </si>
  <si>
    <t>Ostale zdravstvene i veterinarske usluge</t>
  </si>
  <si>
    <t>LAG Mura Drava - članarina</t>
  </si>
  <si>
    <t>SPECIFIKACIJA IZVORA SUFIANCIRANJA</t>
  </si>
  <si>
    <t>Ministarstvo graditeljstva</t>
  </si>
  <si>
    <t>Međimurska županija</t>
  </si>
  <si>
    <t>Jezerčica - nastavak projektiranja</t>
  </si>
  <si>
    <t>Prometnice s oborinskom odvodnjom i javna rasvjeta-zona Podbrest-projektna dokumentacija+radovi Mjera 7.2.2</t>
  </si>
  <si>
    <t>Izgradnja ceste kod crkve u Orehovici sa projektnom dokumentacijom</t>
  </si>
  <si>
    <t>Groblje Podbrest – staze, završetak radova</t>
  </si>
  <si>
    <t>Održavanje nerazvrstanih cesta na području Općine Orehovica</t>
  </si>
  <si>
    <t>Ukupna investicija</t>
  </si>
  <si>
    <t>UKUPNO ŽUPANIJA</t>
  </si>
  <si>
    <t>UKUPNO DRŽAVNI PRORAČUN</t>
  </si>
  <si>
    <t>Popuna javne rasvjete</t>
  </si>
  <si>
    <t>UKUPNO EU</t>
  </si>
  <si>
    <t>Skeniranje poslovne dokumentacije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</si>
</sst>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.5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44" fontId="0" fillId="0" borderId="0" xfId="1" applyFont="1"/>
    <xf numFmtId="0" fontId="0" fillId="0" borderId="0" xfId="0" applyAlignment="1">
      <alignment horizontal="left" wrapText="1"/>
    </xf>
    <xf numFmtId="0" fontId="5" fillId="0" borderId="0" xfId="0" applyFont="1"/>
    <xf numFmtId="44" fontId="2" fillId="2" borderId="0" xfId="1" applyFont="1" applyFill="1" applyBorder="1"/>
    <xf numFmtId="0" fontId="8" fillId="0" borderId="0" xfId="0" applyFont="1"/>
    <xf numFmtId="0" fontId="0" fillId="0" borderId="0" xfId="0" applyBorder="1" applyAlignment="1">
      <alignment horizontal="left" wrapText="1"/>
    </xf>
    <xf numFmtId="0" fontId="0" fillId="0" borderId="0" xfId="0" applyBorder="1"/>
    <xf numFmtId="44" fontId="0" fillId="0" borderId="0" xfId="1" applyFont="1" applyBorder="1"/>
    <xf numFmtId="0" fontId="3" fillId="0" borderId="0" xfId="0" applyFont="1" applyBorder="1"/>
    <xf numFmtId="44" fontId="0" fillId="0" borderId="0" xfId="1" applyFont="1" applyBorder="1" applyAlignment="1">
      <alignment horizontal="left" wrapText="1"/>
    </xf>
    <xf numFmtId="0" fontId="0" fillId="0" borderId="0" xfId="0" applyBorder="1" applyAlignment="1">
      <alignment wrapText="1"/>
    </xf>
    <xf numFmtId="44" fontId="0" fillId="3" borderId="0" xfId="2" applyNumberFormat="1" applyFont="1" applyBorder="1"/>
    <xf numFmtId="0" fontId="10" fillId="0" borderId="0" xfId="0" applyFont="1" applyBorder="1"/>
    <xf numFmtId="44" fontId="6" fillId="0" borderId="0" xfId="1" applyFont="1" applyBorder="1"/>
    <xf numFmtId="44" fontId="7" fillId="0" borderId="0" xfId="1" applyFont="1" applyBorder="1"/>
    <xf numFmtId="0" fontId="9" fillId="0" borderId="0" xfId="0" applyFont="1" applyBorder="1" applyAlignment="1">
      <alignment horizontal="left" wrapText="1"/>
    </xf>
    <xf numFmtId="44" fontId="8" fillId="0" borderId="0" xfId="1" applyFont="1" applyBorder="1"/>
    <xf numFmtId="0" fontId="7" fillId="0" borderId="0" xfId="0" applyFont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44" fontId="8" fillId="0" borderId="0" xfId="1" applyFont="1" applyBorder="1" applyAlignment="1">
      <alignment horizontal="left" wrapText="1"/>
    </xf>
    <xf numFmtId="44" fontId="8" fillId="3" borderId="0" xfId="2" applyNumberFormat="1" applyFont="1" applyBorder="1"/>
    <xf numFmtId="44" fontId="3" fillId="0" borderId="0" xfId="1" applyFont="1" applyBorder="1"/>
    <xf numFmtId="0" fontId="3" fillId="0" borderId="0" xfId="0" applyFont="1" applyBorder="1" applyAlignment="1">
      <alignment horizontal="left" wrapText="1"/>
    </xf>
    <xf numFmtId="44" fontId="1" fillId="3" borderId="0" xfId="2" applyNumberFormat="1" applyFont="1" applyBorder="1"/>
    <xf numFmtId="0" fontId="3" fillId="0" borderId="0" xfId="0" applyFont="1"/>
    <xf numFmtId="4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/>
    <xf numFmtId="44" fontId="0" fillId="0" borderId="0" xfId="0" applyNumberFormat="1" applyAlignment="1">
      <alignment horizontal="left" wrapText="1"/>
    </xf>
    <xf numFmtId="44" fontId="0" fillId="0" borderId="0" xfId="1" applyFont="1" applyAlignment="1">
      <alignment horizontal="left" wrapText="1"/>
    </xf>
    <xf numFmtId="43" fontId="0" fillId="0" borderId="0" xfId="3" applyFont="1"/>
    <xf numFmtId="43" fontId="8" fillId="0" borderId="0" xfId="3" applyFont="1"/>
    <xf numFmtId="43" fontId="5" fillId="0" borderId="0" xfId="3" applyFont="1"/>
    <xf numFmtId="0" fontId="11" fillId="0" borderId="0" xfId="0" applyFont="1" applyBorder="1" applyAlignment="1">
      <alignment vertical="center" wrapText="1"/>
    </xf>
    <xf numFmtId="44" fontId="1" fillId="3" borderId="0" xfId="2" applyNumberFormat="1" applyFont="1" applyBorder="1" applyAlignment="1">
      <alignment vertical="center"/>
    </xf>
    <xf numFmtId="44" fontId="2" fillId="2" borderId="2" xfId="1" applyFont="1" applyFill="1" applyBorder="1"/>
    <xf numFmtId="0" fontId="0" fillId="0" borderId="0" xfId="0" applyFont="1" applyAlignment="1">
      <alignment horizontal="left" wrapText="1"/>
    </xf>
    <xf numFmtId="44" fontId="2" fillId="2" borderId="4" xfId="1" applyFont="1" applyFill="1" applyBorder="1"/>
    <xf numFmtId="44" fontId="0" fillId="3" borderId="5" xfId="2" applyNumberFormat="1" applyFont="1" applyBorder="1"/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4">
    <cellStyle name="Comma" xfId="3" builtinId="3"/>
    <cellStyle name="Currency" xfId="1" builtinId="4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>
      <selection activeCell="H9" sqref="H9"/>
    </sheetView>
  </sheetViews>
  <sheetFormatPr defaultRowHeight="15" x14ac:dyDescent="0.25"/>
  <cols>
    <col min="1" max="1" width="21.42578125" customWidth="1"/>
    <col min="2" max="2" width="16.42578125" customWidth="1"/>
    <col min="3" max="3" width="16.42578125" style="1" customWidth="1"/>
    <col min="4" max="4" width="24.85546875" style="2" customWidth="1"/>
    <col min="5" max="5" width="15.85546875" style="1" bestFit="1" customWidth="1"/>
    <col min="6" max="7" width="18.42578125" customWidth="1"/>
    <col min="8" max="8" width="29" customWidth="1"/>
    <col min="9" max="9" width="18.42578125" style="33" customWidth="1"/>
    <col min="10" max="10" width="9.140625" customWidth="1"/>
  </cols>
  <sheetData>
    <row r="1" spans="1:9" ht="28.5" x14ac:dyDescent="0.45">
      <c r="A1" s="46" t="s">
        <v>16</v>
      </c>
      <c r="B1" s="46"/>
      <c r="C1" s="46"/>
      <c r="D1" s="46"/>
      <c r="E1" s="46"/>
      <c r="F1" s="26" t="s">
        <v>71</v>
      </c>
    </row>
    <row r="2" spans="1:9" x14ac:dyDescent="0.25">
      <c r="A2" s="45" t="s">
        <v>15</v>
      </c>
      <c r="B2" s="45"/>
      <c r="C2" s="45"/>
      <c r="D2" s="45"/>
      <c r="E2" s="45"/>
      <c r="G2" s="26" t="s">
        <v>13</v>
      </c>
    </row>
    <row r="3" spans="1:9" x14ac:dyDescent="0.25">
      <c r="A3" s="7"/>
      <c r="B3" s="7" t="s">
        <v>18</v>
      </c>
      <c r="C3" s="8"/>
      <c r="D3" s="6"/>
      <c r="E3" s="8"/>
    </row>
    <row r="4" spans="1:9" x14ac:dyDescent="0.25">
      <c r="A4" s="26" t="s">
        <v>67</v>
      </c>
      <c r="B4" s="26"/>
      <c r="E4" s="8"/>
      <c r="G4" t="s">
        <v>82</v>
      </c>
      <c r="I4" s="33">
        <v>150000</v>
      </c>
    </row>
    <row r="5" spans="1:9" ht="28.5" customHeight="1" x14ac:dyDescent="0.25">
      <c r="B5" t="s">
        <v>5</v>
      </c>
      <c r="C5" s="1" t="s">
        <v>4</v>
      </c>
      <c r="D5" s="2" t="s">
        <v>3</v>
      </c>
      <c r="E5" s="8"/>
      <c r="G5" t="s">
        <v>10</v>
      </c>
      <c r="I5" s="33">
        <v>0</v>
      </c>
    </row>
    <row r="6" spans="1:9" x14ac:dyDescent="0.25">
      <c r="A6" t="s">
        <v>68</v>
      </c>
      <c r="B6" s="1">
        <v>51325.599999999999</v>
      </c>
      <c r="C6" s="1">
        <f t="shared" ref="C6" si="0">B6*0.25</f>
        <v>12831.4</v>
      </c>
      <c r="D6" s="32">
        <f t="shared" ref="D6" si="1">B6+C6</f>
        <v>64157</v>
      </c>
      <c r="E6" s="8"/>
      <c r="G6" t="s">
        <v>74</v>
      </c>
      <c r="I6" s="33">
        <v>350000</v>
      </c>
    </row>
    <row r="7" spans="1:9" x14ac:dyDescent="0.25">
      <c r="A7" s="26" t="s">
        <v>3</v>
      </c>
      <c r="B7" s="38">
        <f>SUM(B6:B6)</f>
        <v>51325.599999999999</v>
      </c>
      <c r="C7" s="38">
        <f>SUM(C6:C6)</f>
        <v>12831.4</v>
      </c>
      <c r="D7" s="40">
        <f>SUM(D6:D6)</f>
        <v>64157</v>
      </c>
      <c r="E7" s="8"/>
    </row>
    <row r="8" spans="1:9" x14ac:dyDescent="0.25">
      <c r="E8" s="8"/>
      <c r="G8" s="26" t="s">
        <v>48</v>
      </c>
    </row>
    <row r="9" spans="1:9" ht="22.5" customHeight="1" x14ac:dyDescent="0.25">
      <c r="A9" s="39"/>
      <c r="B9" s="39"/>
      <c r="D9" s="32" t="s">
        <v>73</v>
      </c>
      <c r="E9" s="8">
        <v>45000</v>
      </c>
    </row>
    <row r="10" spans="1:9" ht="22.5" customHeight="1" x14ac:dyDescent="0.25">
      <c r="D10" s="2" t="s">
        <v>0</v>
      </c>
      <c r="E10" s="8">
        <f>D7-E9</f>
        <v>19157</v>
      </c>
      <c r="G10" t="s">
        <v>75</v>
      </c>
      <c r="I10" s="33">
        <v>910223.6399999999</v>
      </c>
    </row>
    <row r="11" spans="1:9" ht="22.5" customHeight="1" x14ac:dyDescent="0.25">
      <c r="A11" s="16"/>
      <c r="B11" s="16"/>
      <c r="C11" s="17"/>
      <c r="D11" s="7" t="s">
        <v>79</v>
      </c>
      <c r="E11" s="12">
        <f>D7+D8</f>
        <v>64157</v>
      </c>
      <c r="G11" t="s">
        <v>33</v>
      </c>
      <c r="I11" s="33">
        <f>D43</f>
        <v>613961.80000000005</v>
      </c>
    </row>
    <row r="12" spans="1:9" x14ac:dyDescent="0.25">
      <c r="E12" s="17"/>
      <c r="G12" s="26" t="s">
        <v>72</v>
      </c>
    </row>
    <row r="13" spans="1:9" ht="14.45" customHeight="1" x14ac:dyDescent="0.25">
      <c r="A13" s="9" t="s">
        <v>10</v>
      </c>
      <c r="B13" s="9"/>
      <c r="C13" s="8"/>
      <c r="D13" s="6"/>
      <c r="E13" s="8"/>
      <c r="G13" t="s">
        <v>14</v>
      </c>
      <c r="I13" s="33">
        <v>405000</v>
      </c>
    </row>
    <row r="14" spans="1:9" ht="14.1" customHeight="1" x14ac:dyDescent="0.25">
      <c r="A14" s="7"/>
      <c r="B14" s="7" t="s">
        <v>5</v>
      </c>
      <c r="C14" s="8" t="s">
        <v>4</v>
      </c>
      <c r="D14" s="6" t="s">
        <v>3</v>
      </c>
      <c r="E14" s="8"/>
    </row>
    <row r="15" spans="1:9" x14ac:dyDescent="0.25">
      <c r="A15" s="7" t="s">
        <v>2</v>
      </c>
      <c r="B15" s="8">
        <v>148238</v>
      </c>
      <c r="C15" s="8">
        <f t="shared" ref="C15" si="2">B15*0.25</f>
        <v>37059.5</v>
      </c>
      <c r="D15" s="10">
        <f t="shared" ref="D15" si="3">B15+C15</f>
        <v>185297.5</v>
      </c>
      <c r="E15" s="8"/>
      <c r="H15" t="s">
        <v>81</v>
      </c>
      <c r="I15" s="33">
        <f>SUM(I4:I14)</f>
        <v>2429185.44</v>
      </c>
    </row>
    <row r="16" spans="1:9" x14ac:dyDescent="0.25">
      <c r="A16" s="7" t="s">
        <v>19</v>
      </c>
      <c r="B16" s="8">
        <v>107623</v>
      </c>
      <c r="C16" s="8">
        <f t="shared" ref="C16" si="4">B16*0.25</f>
        <v>26905.75</v>
      </c>
      <c r="D16" s="10">
        <f t="shared" ref="D16" si="5">B16+C16</f>
        <v>134528.75</v>
      </c>
      <c r="E16" s="8"/>
      <c r="G16" s="26" t="s">
        <v>49</v>
      </c>
    </row>
    <row r="17" spans="1:9" ht="30" x14ac:dyDescent="0.25">
      <c r="A17" s="11" t="s">
        <v>20</v>
      </c>
      <c r="B17" s="8">
        <v>31577</v>
      </c>
      <c r="C17" s="8">
        <f t="shared" ref="C17" si="6">B17*0.25</f>
        <v>7894.25</v>
      </c>
      <c r="D17" s="10">
        <f t="shared" ref="D17" si="7">B17+C17</f>
        <v>39471.25</v>
      </c>
      <c r="E17" s="8"/>
      <c r="G17" t="s">
        <v>75</v>
      </c>
      <c r="I17" s="33">
        <v>5157933.96</v>
      </c>
    </row>
    <row r="18" spans="1:9" ht="42.75" customHeight="1" x14ac:dyDescent="0.25">
      <c r="A18" s="7" t="s">
        <v>6</v>
      </c>
      <c r="B18" s="8">
        <v>6000</v>
      </c>
      <c r="C18" s="8">
        <f>B18*0.25</f>
        <v>1500</v>
      </c>
      <c r="D18" s="10">
        <f>B18+C18</f>
        <v>7500</v>
      </c>
      <c r="E18" s="8"/>
      <c r="G18" t="s">
        <v>33</v>
      </c>
      <c r="I18" s="33">
        <f>D42</f>
        <v>3479115.15</v>
      </c>
    </row>
    <row r="19" spans="1:9" ht="27.95" customHeight="1" x14ac:dyDescent="0.25">
      <c r="A19" s="9" t="s">
        <v>3</v>
      </c>
      <c r="B19" s="4">
        <f>SUM(B15:B18)</f>
        <v>293438</v>
      </c>
      <c r="C19" s="4">
        <f>SUM(C15:C18)</f>
        <v>73359.5</v>
      </c>
      <c r="D19" s="4">
        <f>SUM(D15:D18)</f>
        <v>366797.5</v>
      </c>
      <c r="E19" s="8"/>
      <c r="H19" t="s">
        <v>83</v>
      </c>
      <c r="I19" s="33">
        <f>SUM(I17:I18)</f>
        <v>8637049.1099999994</v>
      </c>
    </row>
    <row r="20" spans="1:9" x14ac:dyDescent="0.25">
      <c r="A20" s="7" t="s">
        <v>9</v>
      </c>
      <c r="B20" s="4">
        <f>B19</f>
        <v>293438</v>
      </c>
      <c r="C20" s="4">
        <f t="shared" ref="C20" si="8">B20*0.25</f>
        <v>73359.5</v>
      </c>
      <c r="D20" s="4">
        <f t="shared" ref="D20" si="9">B20+C20</f>
        <v>366797.5</v>
      </c>
      <c r="E20" s="8"/>
    </row>
    <row r="21" spans="1:9" ht="26.25" customHeight="1" x14ac:dyDescent="0.25">
      <c r="A21" s="7"/>
      <c r="B21" s="7"/>
      <c r="C21" s="8"/>
      <c r="D21" s="6" t="s">
        <v>21</v>
      </c>
      <c r="E21" s="12">
        <f>D20</f>
        <v>366797.5</v>
      </c>
      <c r="G21" s="26" t="s">
        <v>73</v>
      </c>
    </row>
    <row r="22" spans="1:9" ht="30" customHeight="1" x14ac:dyDescent="0.25">
      <c r="A22" s="7"/>
      <c r="B22" s="7"/>
      <c r="C22" s="8"/>
      <c r="D22" s="6"/>
      <c r="E22" s="8"/>
      <c r="G22" s="42" t="s">
        <v>76</v>
      </c>
      <c r="H22" s="42"/>
      <c r="I22" s="33">
        <v>150000</v>
      </c>
    </row>
    <row r="23" spans="1:9" ht="15.75" x14ac:dyDescent="0.25">
      <c r="A23" s="13" t="s">
        <v>14</v>
      </c>
      <c r="B23" s="9"/>
      <c r="C23" s="14"/>
      <c r="D23" s="6"/>
      <c r="E23" s="8"/>
      <c r="G23" s="43" t="s">
        <v>77</v>
      </c>
      <c r="H23" s="43"/>
      <c r="I23" s="33">
        <v>45000</v>
      </c>
    </row>
    <row r="24" spans="1:9" ht="15" customHeight="1" x14ac:dyDescent="0.25">
      <c r="A24" s="7"/>
      <c r="B24" s="7" t="s">
        <v>5</v>
      </c>
      <c r="C24" s="8" t="s">
        <v>4</v>
      </c>
      <c r="D24" s="6" t="s">
        <v>3</v>
      </c>
      <c r="E24" s="8"/>
      <c r="G24" s="44" t="s">
        <v>78</v>
      </c>
      <c r="H24" s="44"/>
      <c r="I24" s="33">
        <v>55000</v>
      </c>
    </row>
    <row r="25" spans="1:9" ht="32.25" customHeight="1" x14ac:dyDescent="0.25">
      <c r="A25" s="11" t="s">
        <v>11</v>
      </c>
      <c r="B25" s="8">
        <v>650420</v>
      </c>
      <c r="C25" s="8">
        <f t="shared" ref="C25" si="10">B25*0.25</f>
        <v>162605</v>
      </c>
      <c r="D25" s="10">
        <f t="shared" ref="D25" si="11">B25+C25</f>
        <v>813025</v>
      </c>
      <c r="E25" s="8"/>
      <c r="H25" t="s">
        <v>80</v>
      </c>
      <c r="I25" s="33">
        <f>SUM(I22:I24)</f>
        <v>250000</v>
      </c>
    </row>
    <row r="26" spans="1:9" ht="30.95" customHeight="1" x14ac:dyDescent="0.25">
      <c r="A26" s="7" t="s">
        <v>6</v>
      </c>
      <c r="B26" s="8">
        <f>B25*2%</f>
        <v>13008.4</v>
      </c>
      <c r="C26" s="8">
        <f>B26*0.25</f>
        <v>3252.1</v>
      </c>
      <c r="D26" s="10">
        <f>B26+C26</f>
        <v>16260.5</v>
      </c>
      <c r="E26" s="8"/>
    </row>
    <row r="27" spans="1:9" ht="35.25" customHeight="1" x14ac:dyDescent="0.25">
      <c r="A27" s="9" t="s">
        <v>3</v>
      </c>
      <c r="B27" s="4">
        <f>SUM(B25:B26)</f>
        <v>663428.4</v>
      </c>
      <c r="C27" s="4">
        <f>SUM(C25:C26)</f>
        <v>165857.1</v>
      </c>
      <c r="D27" s="4">
        <f>SUM(D25:D26)</f>
        <v>829285.5</v>
      </c>
      <c r="E27" s="8"/>
      <c r="G27" t="s">
        <v>50</v>
      </c>
      <c r="I27" s="33">
        <f>I25+I19+I15</f>
        <v>11316234.549999999</v>
      </c>
    </row>
    <row r="28" spans="1:9" ht="25.5" customHeight="1" x14ac:dyDescent="0.25">
      <c r="A28" s="7"/>
      <c r="B28" s="7"/>
      <c r="C28" s="8"/>
      <c r="D28" s="6" t="s">
        <v>27</v>
      </c>
      <c r="E28" s="8">
        <v>405000</v>
      </c>
    </row>
    <row r="29" spans="1:9" ht="25.5" customHeight="1" x14ac:dyDescent="0.25">
      <c r="A29" s="7"/>
      <c r="B29" s="7"/>
      <c r="C29" s="8"/>
      <c r="D29" s="6" t="s">
        <v>73</v>
      </c>
      <c r="E29" s="8">
        <v>150000</v>
      </c>
    </row>
    <row r="30" spans="1:9" x14ac:dyDescent="0.25">
      <c r="A30" s="7"/>
      <c r="B30" s="7"/>
      <c r="C30" s="8"/>
      <c r="D30" s="6" t="s">
        <v>28</v>
      </c>
      <c r="E30" s="8">
        <f>D27-E28-E29</f>
        <v>274285.5</v>
      </c>
    </row>
    <row r="31" spans="1:9" ht="13.5" customHeight="1" x14ac:dyDescent="0.25">
      <c r="A31" s="7"/>
      <c r="B31" s="7"/>
      <c r="C31" s="8"/>
      <c r="D31" s="6"/>
      <c r="E31" s="12">
        <f>SUM(E28:E30)</f>
        <v>829285.5</v>
      </c>
    </row>
    <row r="32" spans="1:9" x14ac:dyDescent="0.25">
      <c r="A32" s="9" t="s">
        <v>17</v>
      </c>
      <c r="B32" s="9"/>
      <c r="C32" s="14"/>
      <c r="D32" s="6"/>
      <c r="E32" s="8"/>
    </row>
    <row r="33" spans="1:5" x14ac:dyDescent="0.25">
      <c r="A33" s="9" t="s">
        <v>22</v>
      </c>
      <c r="B33" s="9"/>
      <c r="C33" s="15">
        <v>400000</v>
      </c>
      <c r="D33" s="6"/>
      <c r="E33" s="8"/>
    </row>
    <row r="34" spans="1:5" ht="30" x14ac:dyDescent="0.25">
      <c r="A34" s="7"/>
      <c r="B34" s="7"/>
      <c r="C34" s="8"/>
      <c r="D34" s="6" t="s">
        <v>13</v>
      </c>
      <c r="E34" s="8">
        <v>150000</v>
      </c>
    </row>
    <row r="35" spans="1:5" ht="28.5" customHeight="1" x14ac:dyDescent="0.25">
      <c r="A35" s="7"/>
      <c r="B35" s="7"/>
      <c r="C35" s="8"/>
      <c r="D35" s="6" t="s">
        <v>0</v>
      </c>
      <c r="E35" s="8">
        <f>C33-E34</f>
        <v>250000</v>
      </c>
    </row>
    <row r="36" spans="1:5" ht="14.25" customHeight="1" x14ac:dyDescent="0.25">
      <c r="A36" s="7"/>
      <c r="B36" s="7"/>
      <c r="C36" s="8"/>
      <c r="D36" s="6"/>
      <c r="E36" s="12">
        <f>SUM(E34:E35)</f>
        <v>400000</v>
      </c>
    </row>
    <row r="37" spans="1:5" ht="12" customHeight="1" x14ac:dyDescent="0.25">
      <c r="A37" s="7"/>
      <c r="B37" s="7"/>
      <c r="C37" s="8"/>
      <c r="D37" s="6"/>
      <c r="E37" s="8"/>
    </row>
    <row r="38" spans="1:5" ht="21" customHeight="1" x14ac:dyDescent="0.25">
      <c r="E38" s="7"/>
    </row>
    <row r="39" spans="1:5" ht="25.5" customHeight="1" x14ac:dyDescent="0.25">
      <c r="A39" s="26" t="s">
        <v>33</v>
      </c>
      <c r="B39" s="26"/>
      <c r="E39" s="8" t="s">
        <v>34</v>
      </c>
    </row>
    <row r="40" spans="1:5" ht="21" customHeight="1" x14ac:dyDescent="0.25">
      <c r="A40" t="s">
        <v>38</v>
      </c>
      <c r="D40" s="28" t="s">
        <v>39</v>
      </c>
      <c r="E40" s="9"/>
    </row>
    <row r="41" spans="1:5" ht="16.5" customHeight="1" x14ac:dyDescent="0.25">
      <c r="A41" s="47" t="s">
        <v>35</v>
      </c>
      <c r="B41" s="47"/>
      <c r="C41" s="2"/>
      <c r="D41" s="41">
        <v>4093076.65</v>
      </c>
      <c r="E41" s="8"/>
    </row>
    <row r="42" spans="1:5" ht="28.5" customHeight="1" x14ac:dyDescent="0.25">
      <c r="B42" s="27"/>
      <c r="C42" s="2" t="s">
        <v>36</v>
      </c>
      <c r="D42" s="8">
        <v>3479115.15</v>
      </c>
      <c r="E42" s="8"/>
    </row>
    <row r="43" spans="1:5" ht="28.5" customHeight="1" x14ac:dyDescent="0.25">
      <c r="C43" s="2" t="s">
        <v>37</v>
      </c>
      <c r="D43" s="8">
        <v>613961.80000000005</v>
      </c>
      <c r="E43" s="8"/>
    </row>
    <row r="44" spans="1:5" ht="28.5" customHeight="1" x14ac:dyDescent="0.25">
      <c r="A44" s="3"/>
      <c r="C44" s="2"/>
      <c r="D44" s="8"/>
      <c r="E44" s="8"/>
    </row>
    <row r="45" spans="1:5" ht="28.5" customHeight="1" x14ac:dyDescent="0.25">
      <c r="E45" s="7"/>
    </row>
    <row r="46" spans="1:5" ht="28.5" customHeight="1" x14ac:dyDescent="0.25">
      <c r="A46" s="26" t="s">
        <v>41</v>
      </c>
      <c r="B46" s="26"/>
      <c r="D46" s="28" t="s">
        <v>40</v>
      </c>
      <c r="E46" s="8"/>
    </row>
    <row r="47" spans="1:5" ht="18.75" customHeight="1" x14ac:dyDescent="0.25">
      <c r="A47" t="s">
        <v>42</v>
      </c>
      <c r="E47" s="8"/>
    </row>
    <row r="48" spans="1:5" ht="33" customHeight="1" x14ac:dyDescent="0.25">
      <c r="A48" s="29" t="s">
        <v>43</v>
      </c>
      <c r="B48" s="30">
        <v>2200</v>
      </c>
      <c r="C48" s="1">
        <v>46.5</v>
      </c>
      <c r="D48" s="31">
        <f>B48*C48</f>
        <v>102300</v>
      </c>
      <c r="E48" s="8"/>
    </row>
    <row r="49" spans="1:5" ht="42" customHeight="1" x14ac:dyDescent="0.25">
      <c r="A49" s="29" t="s">
        <v>44</v>
      </c>
      <c r="B49" s="30">
        <v>30</v>
      </c>
      <c r="C49" s="1">
        <v>500</v>
      </c>
      <c r="D49" s="31">
        <f t="shared" ref="D49:D50" si="12">B49*C49</f>
        <v>15000</v>
      </c>
      <c r="E49" s="8"/>
    </row>
    <row r="50" spans="1:5" ht="37.5" customHeight="1" x14ac:dyDescent="0.25">
      <c r="A50" s="29" t="s">
        <v>45</v>
      </c>
      <c r="B50" s="30">
        <v>25</v>
      </c>
      <c r="C50" s="1">
        <v>420</v>
      </c>
      <c r="D50" s="31">
        <f t="shared" si="12"/>
        <v>10500</v>
      </c>
      <c r="E50" s="8"/>
    </row>
    <row r="51" spans="1:5" ht="18.75" customHeight="1" x14ac:dyDescent="0.25">
      <c r="D51" s="31">
        <f>SUM(D48:D50)</f>
        <v>127800</v>
      </c>
      <c r="E51" s="8"/>
    </row>
    <row r="52" spans="1:5" ht="18.75" customHeight="1" x14ac:dyDescent="0.25">
      <c r="C52" s="1" t="s">
        <v>46</v>
      </c>
      <c r="D52" s="31">
        <f>D51*1.25</f>
        <v>159750</v>
      </c>
      <c r="E52" s="8"/>
    </row>
    <row r="53" spans="1:5" ht="36.75" customHeight="1" x14ac:dyDescent="0.25">
      <c r="A53" s="50" t="s">
        <v>47</v>
      </c>
      <c r="B53" s="50"/>
      <c r="D53" s="32">
        <v>157000</v>
      </c>
      <c r="E53" s="8"/>
    </row>
    <row r="54" spans="1:5" ht="36.75" customHeight="1" x14ac:dyDescent="0.25">
      <c r="A54" s="39"/>
      <c r="B54" s="39"/>
      <c r="D54" s="32" t="s">
        <v>73</v>
      </c>
      <c r="E54" s="8">
        <v>55000</v>
      </c>
    </row>
    <row r="55" spans="1:5" ht="46.5" customHeight="1" x14ac:dyDescent="0.25">
      <c r="D55" s="2" t="s">
        <v>0</v>
      </c>
      <c r="E55" s="8">
        <f>D52+D53-E54</f>
        <v>261750</v>
      </c>
    </row>
    <row r="56" spans="1:5" ht="46.5" customHeight="1" x14ac:dyDescent="0.25">
      <c r="A56" s="16"/>
      <c r="B56" s="16"/>
      <c r="C56" s="17"/>
      <c r="D56" s="7" t="s">
        <v>79</v>
      </c>
      <c r="E56" s="12">
        <f>D52+D53</f>
        <v>316750</v>
      </c>
    </row>
    <row r="57" spans="1:5" ht="18.75" customHeight="1" x14ac:dyDescent="0.25">
      <c r="A57" s="18" t="s">
        <v>12</v>
      </c>
      <c r="B57" s="18"/>
      <c r="C57" s="17"/>
      <c r="D57" s="19"/>
      <c r="E57" s="17"/>
    </row>
    <row r="58" spans="1:5" ht="18.75" customHeight="1" x14ac:dyDescent="0.25">
      <c r="A58" s="20"/>
      <c r="B58" s="20"/>
      <c r="C58" s="17"/>
      <c r="D58" s="19"/>
      <c r="E58" s="17"/>
    </row>
    <row r="59" spans="1:5" ht="18.75" customHeight="1" x14ac:dyDescent="0.25">
      <c r="A59" s="20" t="s">
        <v>7</v>
      </c>
      <c r="B59" s="17">
        <v>716866.67</v>
      </c>
      <c r="C59" s="17">
        <f>B59*25%</f>
        <v>179216.66750000001</v>
      </c>
      <c r="D59" s="21">
        <f>B59+C59</f>
        <v>896083.33750000002</v>
      </c>
      <c r="E59" s="17"/>
    </row>
    <row r="60" spans="1:5" ht="18.75" customHeight="1" x14ac:dyDescent="0.25">
      <c r="A60" s="20" t="s">
        <v>6</v>
      </c>
      <c r="B60" s="17">
        <f>B59*0.02</f>
        <v>14337.333400000001</v>
      </c>
      <c r="C60" s="17">
        <f>B60*25%</f>
        <v>3584.3333500000003</v>
      </c>
      <c r="D60" s="21">
        <f>B60+C60</f>
        <v>17921.66675</v>
      </c>
      <c r="E60" s="17"/>
    </row>
    <row r="61" spans="1:5" ht="18.75" customHeight="1" x14ac:dyDescent="0.25">
      <c r="A61" s="20" t="s">
        <v>8</v>
      </c>
      <c r="B61" s="17">
        <f>SUM(B59:B60)</f>
        <v>731204.00340000005</v>
      </c>
      <c r="C61" s="17">
        <f t="shared" ref="C61:D61" si="13">SUM(C59:C60)</f>
        <v>182801.00085000001</v>
      </c>
      <c r="D61" s="17">
        <f t="shared" si="13"/>
        <v>914005.00425</v>
      </c>
      <c r="E61" s="17"/>
    </row>
    <row r="62" spans="1:5" ht="18.75" customHeight="1" x14ac:dyDescent="0.25">
      <c r="A62" s="20"/>
      <c r="B62" s="20"/>
      <c r="C62" s="17"/>
      <c r="D62" s="19" t="s">
        <v>0</v>
      </c>
      <c r="E62" s="22">
        <f>D61</f>
        <v>914005.00425</v>
      </c>
    </row>
    <row r="63" spans="1:5" ht="18.75" customHeight="1" x14ac:dyDescent="0.25">
      <c r="A63" s="20"/>
      <c r="B63" s="20"/>
      <c r="C63" s="17"/>
      <c r="D63" s="19"/>
      <c r="E63" s="7"/>
    </row>
    <row r="64" spans="1:5" ht="18.75" customHeight="1" x14ac:dyDescent="0.25">
      <c r="A64" s="20"/>
      <c r="B64" s="20"/>
      <c r="C64" s="17"/>
      <c r="D64" s="19"/>
      <c r="E64" s="7"/>
    </row>
    <row r="65" spans="1:10" ht="18.75" customHeight="1" x14ac:dyDescent="0.25">
      <c r="A65" s="9" t="s">
        <v>1</v>
      </c>
      <c r="B65" s="7"/>
      <c r="C65" s="8"/>
      <c r="D65" s="6"/>
      <c r="E65" s="12">
        <v>60000</v>
      </c>
    </row>
    <row r="66" spans="1:10" ht="18.75" customHeight="1" x14ac:dyDescent="0.25">
      <c r="A66" s="7"/>
      <c r="B66" s="9"/>
      <c r="C66" s="8"/>
      <c r="D66" s="6"/>
      <c r="E66" s="8"/>
    </row>
    <row r="67" spans="1:10" ht="18.75" customHeight="1" x14ac:dyDescent="0.25">
      <c r="A67" s="9" t="s">
        <v>31</v>
      </c>
      <c r="B67" s="7"/>
      <c r="C67" s="8"/>
      <c r="D67" s="6"/>
      <c r="E67" s="12">
        <v>38000</v>
      </c>
    </row>
    <row r="68" spans="1:10" ht="18.75" customHeight="1" x14ac:dyDescent="0.25">
      <c r="A68" s="7"/>
      <c r="B68" s="9"/>
      <c r="C68" s="23"/>
      <c r="D68" s="6"/>
      <c r="E68" s="8"/>
    </row>
    <row r="69" spans="1:10" ht="18.75" customHeight="1" x14ac:dyDescent="0.25">
      <c r="A69" s="9" t="s">
        <v>70</v>
      </c>
      <c r="B69" s="7"/>
      <c r="C69" s="8"/>
      <c r="D69" s="24"/>
      <c r="E69" s="25">
        <v>6853</v>
      </c>
    </row>
    <row r="70" spans="1:10" ht="18.75" customHeight="1" x14ac:dyDescent="0.25">
      <c r="A70" s="7"/>
      <c r="B70" s="9"/>
      <c r="C70" s="23"/>
      <c r="D70" s="6"/>
      <c r="E70" s="8"/>
    </row>
    <row r="71" spans="1:10" ht="18.75" customHeight="1" x14ac:dyDescent="0.25">
      <c r="A71" s="7"/>
      <c r="B71" s="9"/>
      <c r="C71" s="23"/>
      <c r="D71" s="6"/>
      <c r="E71" s="8"/>
    </row>
    <row r="72" spans="1:10" ht="18.75" customHeight="1" x14ac:dyDescent="0.25">
      <c r="A72" s="9" t="s">
        <v>32</v>
      </c>
      <c r="B72" s="7"/>
      <c r="C72" s="8"/>
      <c r="D72" s="24"/>
      <c r="E72" s="25">
        <v>6000</v>
      </c>
    </row>
    <row r="73" spans="1:10" ht="18.75" customHeight="1" x14ac:dyDescent="0.25">
      <c r="A73" s="9" t="s">
        <v>24</v>
      </c>
      <c r="B73" s="7"/>
      <c r="C73" s="8"/>
      <c r="D73" s="6"/>
      <c r="E73" s="12">
        <v>115000</v>
      </c>
    </row>
    <row r="74" spans="1:10" ht="18.75" customHeight="1" x14ac:dyDescent="0.25">
      <c r="A74" s="7"/>
      <c r="B74" s="9"/>
      <c r="C74" s="23"/>
      <c r="D74" s="6"/>
      <c r="E74" s="8"/>
    </row>
    <row r="75" spans="1:10" ht="18.75" customHeight="1" x14ac:dyDescent="0.25">
      <c r="A75" s="9" t="s">
        <v>23</v>
      </c>
      <c r="B75" s="7"/>
      <c r="C75" s="8"/>
      <c r="D75" s="24"/>
      <c r="E75" s="25">
        <v>155000</v>
      </c>
      <c r="F75" s="5"/>
      <c r="G75" s="5"/>
      <c r="H75" s="5"/>
      <c r="I75" s="34"/>
      <c r="J75" s="5"/>
    </row>
    <row r="76" spans="1:10" x14ac:dyDescent="0.25">
      <c r="A76" s="7"/>
      <c r="B76" s="7"/>
      <c r="C76" s="7"/>
      <c r="D76" s="7"/>
      <c r="E76" s="7"/>
      <c r="F76" s="5"/>
      <c r="G76" s="5"/>
      <c r="H76" s="5"/>
      <c r="I76" s="34"/>
      <c r="J76" s="5"/>
    </row>
    <row r="77" spans="1:10" s="5" customFormat="1" ht="12.75" customHeight="1" x14ac:dyDescent="0.25">
      <c r="A77" s="7" t="s">
        <v>51</v>
      </c>
      <c r="B77" s="7"/>
      <c r="C77" s="7"/>
      <c r="D77" s="7"/>
      <c r="E77" s="25">
        <v>139</v>
      </c>
      <c r="I77" s="34"/>
    </row>
    <row r="78" spans="1:10" s="5" customFormat="1" ht="27.75" customHeight="1" x14ac:dyDescent="0.25">
      <c r="A78" s="7"/>
      <c r="B78" s="7"/>
      <c r="C78" s="7"/>
      <c r="D78" s="7"/>
      <c r="E78" s="7"/>
      <c r="I78" s="34"/>
    </row>
    <row r="79" spans="1:10" s="5" customFormat="1" ht="15" customHeight="1" x14ac:dyDescent="0.25">
      <c r="A79" s="7" t="s">
        <v>52</v>
      </c>
      <c r="B79" s="7"/>
      <c r="C79" s="7"/>
      <c r="D79" s="7"/>
      <c r="E79" s="25">
        <v>3047</v>
      </c>
      <c r="I79" s="34"/>
    </row>
    <row r="80" spans="1:10" s="5" customFormat="1" ht="15" customHeight="1" x14ac:dyDescent="0.25">
      <c r="A80" s="7"/>
      <c r="B80" s="7"/>
      <c r="C80" s="7"/>
      <c r="D80" s="7"/>
      <c r="E80" s="7"/>
      <c r="I80" s="34"/>
    </row>
    <row r="81" spans="1:10" s="5" customFormat="1" ht="15" customHeight="1" x14ac:dyDescent="0.25">
      <c r="A81" s="9" t="s">
        <v>84</v>
      </c>
      <c r="B81" s="7"/>
      <c r="C81" s="8"/>
      <c r="D81" s="6"/>
      <c r="E81" s="12">
        <v>50000</v>
      </c>
      <c r="I81" s="34"/>
    </row>
    <row r="82" spans="1:10" s="5" customFormat="1" ht="23.25" customHeight="1" x14ac:dyDescent="0.25">
      <c r="A82" s="7"/>
      <c r="B82" s="7"/>
      <c r="C82" s="7"/>
      <c r="D82" s="7"/>
      <c r="E82" s="7"/>
      <c r="I82" s="34"/>
    </row>
    <row r="83" spans="1:10" s="5" customFormat="1" ht="15" customHeight="1" x14ac:dyDescent="0.25">
      <c r="A83" s="9" t="s">
        <v>29</v>
      </c>
      <c r="B83" s="7"/>
      <c r="C83" s="8"/>
      <c r="D83" s="6"/>
      <c r="E83" s="12">
        <v>6720</v>
      </c>
      <c r="I83" s="34"/>
    </row>
    <row r="84" spans="1:10" s="5" customFormat="1" ht="36" customHeight="1" x14ac:dyDescent="0.25">
      <c r="A84" s="7"/>
      <c r="B84" s="9"/>
      <c r="C84" s="23"/>
      <c r="D84" s="6"/>
      <c r="E84" s="8"/>
      <c r="I84" s="34"/>
    </row>
    <row r="85" spans="1:10" s="5" customFormat="1" ht="35.450000000000003" customHeight="1" x14ac:dyDescent="0.25">
      <c r="A85" s="9" t="s">
        <v>25</v>
      </c>
      <c r="B85" s="7"/>
      <c r="C85" s="8"/>
      <c r="D85" s="24"/>
      <c r="E85" s="25">
        <v>5320</v>
      </c>
      <c r="I85" s="34"/>
    </row>
    <row r="86" spans="1:10" s="5" customFormat="1" ht="16.5" customHeight="1" x14ac:dyDescent="0.25">
      <c r="A86" s="7"/>
      <c r="B86" s="7"/>
      <c r="C86" s="7"/>
      <c r="D86" s="7"/>
      <c r="E86" s="7"/>
      <c r="F86" s="3"/>
      <c r="G86" s="3"/>
      <c r="H86" s="3"/>
      <c r="I86" s="35"/>
      <c r="J86" s="3"/>
    </row>
    <row r="87" spans="1:10" s="5" customFormat="1" ht="12" customHeight="1" x14ac:dyDescent="0.25">
      <c r="A87" s="9" t="s">
        <v>30</v>
      </c>
      <c r="B87" s="7"/>
      <c r="C87" s="8"/>
      <c r="D87" s="24"/>
      <c r="E87" s="25">
        <v>9955</v>
      </c>
      <c r="I87" s="34"/>
    </row>
    <row r="88" spans="1:10" s="3" customFormat="1" x14ac:dyDescent="0.25">
      <c r="A88" s="7"/>
      <c r="B88" s="7"/>
      <c r="C88" s="7"/>
      <c r="D88" s="7"/>
      <c r="E88" s="7"/>
      <c r="F88" s="5"/>
      <c r="G88" s="5"/>
      <c r="H88" s="5"/>
      <c r="I88" s="34"/>
      <c r="J88" s="5"/>
    </row>
    <row r="89" spans="1:10" s="5" customFormat="1" ht="21" customHeight="1" x14ac:dyDescent="0.25">
      <c r="A89" s="9" t="s">
        <v>26</v>
      </c>
      <c r="B89" s="7"/>
      <c r="C89" s="8"/>
      <c r="D89" s="24"/>
      <c r="E89" s="25">
        <v>250000</v>
      </c>
      <c r="I89" s="34"/>
    </row>
    <row r="90" spans="1:10" s="5" customFormat="1" ht="8.25" customHeight="1" x14ac:dyDescent="0.25">
      <c r="A90" s="7"/>
      <c r="B90" s="7"/>
      <c r="C90" s="7"/>
      <c r="D90" s="7"/>
      <c r="E90" s="7"/>
      <c r="I90" s="34"/>
    </row>
    <row r="91" spans="1:10" s="5" customFormat="1" ht="27.75" customHeight="1" x14ac:dyDescent="0.25">
      <c r="A91" s="7" t="s">
        <v>53</v>
      </c>
      <c r="B91" s="7"/>
      <c r="C91" s="7"/>
      <c r="D91" s="7"/>
      <c r="E91" s="7"/>
      <c r="I91" s="34"/>
    </row>
    <row r="92" spans="1:10" s="5" customFormat="1" ht="21.75" customHeight="1" x14ac:dyDescent="0.25">
      <c r="A92" s="7"/>
      <c r="B92" s="7" t="s">
        <v>54</v>
      </c>
      <c r="C92" s="7"/>
      <c r="D92" s="7"/>
      <c r="E92" s="25">
        <v>100000</v>
      </c>
      <c r="I92" s="34"/>
    </row>
    <row r="93" spans="1:10" s="5" customFormat="1" ht="24" customHeight="1" x14ac:dyDescent="0.25">
      <c r="A93" s="7"/>
      <c r="B93" s="20" t="s">
        <v>55</v>
      </c>
      <c r="C93" s="20"/>
      <c r="D93" s="20"/>
      <c r="E93" s="20"/>
      <c r="I93" s="34"/>
    </row>
    <row r="94" spans="1:10" s="5" customFormat="1" ht="10.5" customHeight="1" x14ac:dyDescent="0.25">
      <c r="A94" s="7"/>
      <c r="B94" s="7"/>
      <c r="C94" s="8"/>
      <c r="D94" s="6"/>
      <c r="E94" s="8"/>
      <c r="I94" s="34"/>
    </row>
    <row r="95" spans="1:10" s="5" customFormat="1" ht="35.450000000000003" customHeight="1" x14ac:dyDescent="0.25">
      <c r="A95" s="9" t="s">
        <v>69</v>
      </c>
      <c r="B95" s="7"/>
      <c r="C95" s="8"/>
      <c r="D95" s="24"/>
      <c r="E95" s="25">
        <v>120000</v>
      </c>
      <c r="I95" s="34"/>
    </row>
    <row r="96" spans="1:10" s="5" customFormat="1" ht="12" customHeight="1" x14ac:dyDescent="0.25">
      <c r="A96" s="9"/>
      <c r="B96" s="7"/>
      <c r="C96" s="8"/>
      <c r="D96" s="24"/>
      <c r="E96" s="25"/>
      <c r="I96" s="34"/>
    </row>
    <row r="97" spans="1:10" s="5" customFormat="1" ht="49.5" customHeight="1" x14ac:dyDescent="0.25">
      <c r="A97" s="48" t="s">
        <v>66</v>
      </c>
      <c r="B97" s="49"/>
      <c r="C97" s="36"/>
      <c r="D97" s="6"/>
      <c r="E97" s="37">
        <v>19000</v>
      </c>
      <c r="I97" s="34"/>
    </row>
    <row r="98" spans="1:10" s="5" customFormat="1" ht="49.5" customHeight="1" x14ac:dyDescent="0.25">
      <c r="A98" s="48" t="s">
        <v>57</v>
      </c>
      <c r="B98" s="49"/>
      <c r="C98" s="8"/>
      <c r="D98" s="6"/>
      <c r="E98" s="37">
        <v>16320</v>
      </c>
      <c r="I98" s="34"/>
    </row>
    <row r="99" spans="1:10" s="5" customFormat="1" ht="49.5" customHeight="1" x14ac:dyDescent="0.25">
      <c r="A99" s="48" t="s">
        <v>58</v>
      </c>
      <c r="B99" s="49"/>
      <c r="C99" s="8"/>
      <c r="D99" s="6"/>
      <c r="E99" s="37">
        <v>12000</v>
      </c>
      <c r="I99" s="34"/>
    </row>
    <row r="100" spans="1:10" s="5" customFormat="1" ht="49.5" customHeight="1" x14ac:dyDescent="0.25">
      <c r="A100" s="48" t="s">
        <v>65</v>
      </c>
      <c r="B100" s="49"/>
      <c r="C100" s="8"/>
      <c r="D100" s="6"/>
      <c r="E100" s="37">
        <v>5000</v>
      </c>
      <c r="I100" s="34"/>
    </row>
    <row r="101" spans="1:10" s="5" customFormat="1" ht="49.5" customHeight="1" x14ac:dyDescent="0.25">
      <c r="A101" s="48" t="s">
        <v>60</v>
      </c>
      <c r="B101" s="49"/>
      <c r="C101" s="8"/>
      <c r="D101" s="6"/>
      <c r="E101" s="37">
        <v>4300</v>
      </c>
      <c r="F101"/>
      <c r="G101"/>
      <c r="H101"/>
      <c r="I101" s="33"/>
      <c r="J101"/>
    </row>
    <row r="102" spans="1:10" s="5" customFormat="1" ht="44.25" customHeight="1" x14ac:dyDescent="0.25">
      <c r="A102" s="48" t="s">
        <v>63</v>
      </c>
      <c r="B102" s="49"/>
      <c r="C102" s="8"/>
      <c r="D102" s="6"/>
      <c r="E102" s="37">
        <v>4000</v>
      </c>
      <c r="I102" s="34"/>
    </row>
    <row r="103" spans="1:10" ht="44.25" customHeight="1" x14ac:dyDescent="0.25">
      <c r="A103" s="48" t="s">
        <v>59</v>
      </c>
      <c r="B103" s="49"/>
      <c r="C103" s="8"/>
      <c r="D103" s="6"/>
      <c r="E103" s="37">
        <v>3000</v>
      </c>
      <c r="F103" s="5"/>
      <c r="G103" s="5"/>
      <c r="H103" s="5"/>
      <c r="I103" s="34"/>
      <c r="J103" s="5"/>
    </row>
    <row r="104" spans="1:10" s="5" customFormat="1" ht="44.25" customHeight="1" x14ac:dyDescent="0.25">
      <c r="A104" s="48" t="s">
        <v>62</v>
      </c>
      <c r="B104" s="49"/>
      <c r="C104" s="8"/>
      <c r="D104" s="6"/>
      <c r="E104" s="37">
        <v>2000</v>
      </c>
      <c r="I104" s="34"/>
    </row>
    <row r="105" spans="1:10" s="5" customFormat="1" ht="44.25" customHeight="1" x14ac:dyDescent="0.25">
      <c r="A105" s="51" t="s">
        <v>56</v>
      </c>
      <c r="B105" s="52"/>
      <c r="C105" s="8"/>
      <c r="D105" s="6"/>
      <c r="E105" s="37">
        <v>1500</v>
      </c>
      <c r="I105" s="34"/>
    </row>
    <row r="106" spans="1:10" s="5" customFormat="1" ht="44.25" customHeight="1" x14ac:dyDescent="0.25">
      <c r="A106" s="48" t="s">
        <v>64</v>
      </c>
      <c r="B106" s="49"/>
      <c r="C106" s="8"/>
      <c r="D106" s="6"/>
      <c r="E106" s="37">
        <v>1500</v>
      </c>
      <c r="I106" s="34"/>
    </row>
    <row r="107" spans="1:10" s="5" customFormat="1" ht="44.25" customHeight="1" x14ac:dyDescent="0.25">
      <c r="A107" s="48" t="s">
        <v>61</v>
      </c>
      <c r="B107" s="49"/>
      <c r="C107" s="8"/>
      <c r="D107" s="6"/>
      <c r="E107" s="37">
        <v>1380</v>
      </c>
      <c r="I107" s="34"/>
    </row>
    <row r="108" spans="1:10" s="5" customFormat="1" x14ac:dyDescent="0.25">
      <c r="A108" s="7"/>
      <c r="B108" s="7"/>
      <c r="C108" s="8"/>
      <c r="D108" s="6"/>
      <c r="E108" s="8"/>
      <c r="I108" s="34"/>
    </row>
    <row r="109" spans="1:10" s="5" customFormat="1" x14ac:dyDescent="0.25">
      <c r="A109" s="7"/>
      <c r="B109" s="7"/>
      <c r="C109" s="8"/>
      <c r="D109" s="6"/>
      <c r="E109" s="8"/>
      <c r="F109"/>
      <c r="G109"/>
      <c r="H109"/>
      <c r="I109" s="33"/>
      <c r="J109"/>
    </row>
    <row r="110" spans="1:10" s="5" customFormat="1" x14ac:dyDescent="0.25">
      <c r="A110" s="7"/>
      <c r="B110" s="7"/>
      <c r="C110" s="8"/>
      <c r="D110" s="6"/>
      <c r="E110" s="8"/>
      <c r="I110" s="34"/>
    </row>
    <row r="111" spans="1:10" x14ac:dyDescent="0.25">
      <c r="E111" s="8"/>
      <c r="F111" s="5"/>
      <c r="G111" s="5"/>
      <c r="H111" s="5"/>
      <c r="I111" s="34"/>
      <c r="J111" s="5"/>
    </row>
    <row r="112" spans="1:10" s="5" customFormat="1" x14ac:dyDescent="0.25">
      <c r="A112"/>
      <c r="B112"/>
      <c r="C112" s="1"/>
      <c r="D112" s="2"/>
      <c r="E112" s="8"/>
      <c r="I112" s="34"/>
    </row>
    <row r="113" spans="1:10" s="5" customFormat="1" x14ac:dyDescent="0.25">
      <c r="A113"/>
      <c r="B113"/>
      <c r="C113" s="1"/>
      <c r="D113" s="2"/>
      <c r="E113" s="8"/>
      <c r="I113" s="34"/>
    </row>
    <row r="114" spans="1:10" s="5" customFormat="1" x14ac:dyDescent="0.25">
      <c r="A114"/>
      <c r="B114"/>
      <c r="C114" s="1"/>
      <c r="D114" s="2"/>
      <c r="E114" s="8"/>
      <c r="I114" s="34"/>
    </row>
    <row r="115" spans="1:10" s="5" customFormat="1" x14ac:dyDescent="0.25">
      <c r="A115"/>
      <c r="B115"/>
      <c r="C115" s="1"/>
      <c r="D115" s="2"/>
      <c r="E115" s="8"/>
      <c r="I115" s="34"/>
    </row>
    <row r="116" spans="1:10" s="5" customFormat="1" x14ac:dyDescent="0.25">
      <c r="A116"/>
      <c r="B116"/>
      <c r="C116" s="1"/>
      <c r="D116" s="2"/>
      <c r="E116" s="8"/>
      <c r="F116" s="3"/>
      <c r="G116" s="3"/>
      <c r="H116" s="3"/>
      <c r="I116" s="35"/>
      <c r="J116" s="3"/>
    </row>
    <row r="117" spans="1:10" s="5" customFormat="1" x14ac:dyDescent="0.25">
      <c r="A117"/>
      <c r="B117"/>
      <c r="C117" s="1"/>
      <c r="D117" s="2"/>
      <c r="E117" s="8"/>
      <c r="F117" s="3"/>
      <c r="G117" s="3"/>
      <c r="H117" s="3"/>
      <c r="I117" s="35"/>
      <c r="J117" s="3"/>
    </row>
    <row r="118" spans="1:10" s="3" customFormat="1" x14ac:dyDescent="0.25">
      <c r="A118"/>
      <c r="B118"/>
      <c r="C118" s="1"/>
      <c r="D118" s="2"/>
      <c r="E118" s="8"/>
      <c r="F118" s="5"/>
      <c r="G118" s="5"/>
      <c r="H118" s="5"/>
      <c r="I118" s="34"/>
      <c r="J118" s="5"/>
    </row>
    <row r="119" spans="1:10" s="3" customFormat="1" x14ac:dyDescent="0.25">
      <c r="A119"/>
      <c r="B119"/>
      <c r="C119" s="1"/>
      <c r="D119" s="2"/>
      <c r="E119" s="8"/>
      <c r="I119" s="35"/>
    </row>
    <row r="120" spans="1:10" s="5" customFormat="1" x14ac:dyDescent="0.25">
      <c r="A120"/>
      <c r="B120"/>
      <c r="C120" s="1"/>
      <c r="D120" s="2"/>
      <c r="E120" s="8"/>
      <c r="I120" s="34"/>
    </row>
    <row r="121" spans="1:10" s="3" customFormat="1" x14ac:dyDescent="0.25">
      <c r="A121"/>
      <c r="B121"/>
      <c r="C121" s="1"/>
      <c r="D121" s="2"/>
      <c r="E121" s="8"/>
      <c r="F121" s="5"/>
      <c r="G121" s="5"/>
      <c r="H121" s="5"/>
      <c r="I121" s="34"/>
      <c r="J121" s="5"/>
    </row>
    <row r="122" spans="1:10" s="5" customFormat="1" x14ac:dyDescent="0.25">
      <c r="A122"/>
      <c r="B122"/>
      <c r="C122" s="1"/>
      <c r="D122" s="2"/>
      <c r="E122" s="8"/>
      <c r="I122" s="34"/>
    </row>
    <row r="123" spans="1:10" s="5" customFormat="1" x14ac:dyDescent="0.25">
      <c r="A123"/>
      <c r="B123"/>
      <c r="C123" s="1"/>
      <c r="D123" s="2"/>
      <c r="E123" s="8"/>
      <c r="I123" s="34"/>
    </row>
    <row r="124" spans="1:10" s="5" customFormat="1" x14ac:dyDescent="0.25">
      <c r="A124"/>
      <c r="B124"/>
      <c r="C124" s="1"/>
      <c r="D124" s="2"/>
      <c r="E124" s="8"/>
      <c r="I124" s="34"/>
    </row>
    <row r="125" spans="1:10" s="5" customFormat="1" x14ac:dyDescent="0.25">
      <c r="A125"/>
      <c r="B125"/>
      <c r="C125" s="1"/>
      <c r="D125" s="2"/>
      <c r="E125" s="8"/>
      <c r="I125" s="34"/>
    </row>
    <row r="126" spans="1:10" s="5" customFormat="1" x14ac:dyDescent="0.25">
      <c r="A126"/>
      <c r="B126"/>
      <c r="C126" s="1"/>
      <c r="D126" s="2"/>
      <c r="E126" s="8"/>
      <c r="I126" s="34"/>
    </row>
    <row r="127" spans="1:10" s="5" customFormat="1" x14ac:dyDescent="0.25">
      <c r="A127"/>
      <c r="B127"/>
      <c r="C127" s="1"/>
      <c r="D127" s="2"/>
      <c r="E127" s="8"/>
      <c r="F127"/>
      <c r="G127"/>
      <c r="H127"/>
      <c r="I127" s="33"/>
      <c r="J127"/>
    </row>
    <row r="128" spans="1:10" s="5" customFormat="1" x14ac:dyDescent="0.25">
      <c r="A128"/>
      <c r="B128"/>
      <c r="C128" s="1"/>
      <c r="D128" s="2"/>
      <c r="E128" s="8"/>
      <c r="F128"/>
      <c r="G128"/>
      <c r="H128"/>
      <c r="I128" s="33"/>
      <c r="J128"/>
    </row>
    <row r="129" spans="5:5" x14ac:dyDescent="0.25">
      <c r="E129" s="8"/>
    </row>
    <row r="130" spans="5:5" x14ac:dyDescent="0.25">
      <c r="E130" s="8"/>
    </row>
    <row r="131" spans="5:5" x14ac:dyDescent="0.25">
      <c r="E131" s="8"/>
    </row>
    <row r="132" spans="5:5" x14ac:dyDescent="0.25">
      <c r="E132" s="8"/>
    </row>
    <row r="133" spans="5:5" x14ac:dyDescent="0.25">
      <c r="E133" s="8"/>
    </row>
    <row r="134" spans="5:5" x14ac:dyDescent="0.25">
      <c r="E134" s="8"/>
    </row>
    <row r="135" spans="5:5" ht="11.25" customHeight="1" x14ac:dyDescent="0.25">
      <c r="E135" s="8"/>
    </row>
    <row r="136" spans="5:5" x14ac:dyDescent="0.25">
      <c r="E136" s="8"/>
    </row>
    <row r="137" spans="5:5" x14ac:dyDescent="0.25">
      <c r="E137" s="8"/>
    </row>
    <row r="138" spans="5:5" x14ac:dyDescent="0.25">
      <c r="E138" s="8"/>
    </row>
    <row r="139" spans="5:5" x14ac:dyDescent="0.25">
      <c r="E139" s="8"/>
    </row>
    <row r="140" spans="5:5" x14ac:dyDescent="0.25">
      <c r="E140" s="8"/>
    </row>
    <row r="141" spans="5:5" x14ac:dyDescent="0.25">
      <c r="E141" s="8"/>
    </row>
    <row r="142" spans="5:5" x14ac:dyDescent="0.25">
      <c r="E142" s="8"/>
    </row>
    <row r="143" spans="5:5" x14ac:dyDescent="0.25">
      <c r="E143" s="8"/>
    </row>
    <row r="144" spans="5:5" x14ac:dyDescent="0.25">
      <c r="E144" s="8"/>
    </row>
    <row r="145" spans="5:5" x14ac:dyDescent="0.25">
      <c r="E145" s="8"/>
    </row>
    <row r="146" spans="5:5" x14ac:dyDescent="0.25">
      <c r="E146" s="8"/>
    </row>
    <row r="147" spans="5:5" x14ac:dyDescent="0.25">
      <c r="E147" s="8"/>
    </row>
    <row r="148" spans="5:5" x14ac:dyDescent="0.25">
      <c r="E148" s="8"/>
    </row>
    <row r="149" spans="5:5" x14ac:dyDescent="0.25">
      <c r="E149" s="8"/>
    </row>
    <row r="150" spans="5:5" x14ac:dyDescent="0.25">
      <c r="E150" s="8"/>
    </row>
    <row r="151" spans="5:5" x14ac:dyDescent="0.25">
      <c r="E151" s="8"/>
    </row>
    <row r="152" spans="5:5" x14ac:dyDescent="0.25">
      <c r="E152" s="8"/>
    </row>
    <row r="153" spans="5:5" x14ac:dyDescent="0.25">
      <c r="E153" s="8"/>
    </row>
    <row r="154" spans="5:5" x14ac:dyDescent="0.25">
      <c r="E154" s="8"/>
    </row>
    <row r="155" spans="5:5" x14ac:dyDescent="0.25">
      <c r="E155" s="8"/>
    </row>
    <row r="156" spans="5:5" x14ac:dyDescent="0.25">
      <c r="E156" s="8"/>
    </row>
    <row r="157" spans="5:5" x14ac:dyDescent="0.25">
      <c r="E157" s="8"/>
    </row>
    <row r="158" spans="5:5" x14ac:dyDescent="0.25">
      <c r="E158" s="8"/>
    </row>
    <row r="159" spans="5:5" x14ac:dyDescent="0.25">
      <c r="E159" s="8"/>
    </row>
    <row r="160" spans="5:5" x14ac:dyDescent="0.25">
      <c r="E160" s="8"/>
    </row>
    <row r="161" spans="1:10" x14ac:dyDescent="0.25">
      <c r="E161" s="8"/>
    </row>
    <row r="162" spans="1:10" x14ac:dyDescent="0.25">
      <c r="E162" s="8"/>
    </row>
    <row r="168" spans="1:10" x14ac:dyDescent="0.25">
      <c r="F168" s="5"/>
      <c r="G168" s="5"/>
      <c r="H168" s="5"/>
      <c r="I168" s="34"/>
      <c r="J168" s="5"/>
    </row>
    <row r="170" spans="1:10" s="5" customFormat="1" x14ac:dyDescent="0.25">
      <c r="A170"/>
      <c r="B170"/>
      <c r="C170" s="1"/>
      <c r="D170" s="2"/>
      <c r="E170" s="1"/>
      <c r="F170"/>
      <c r="G170"/>
      <c r="H170"/>
      <c r="I170" s="33"/>
      <c r="J170"/>
    </row>
  </sheetData>
  <mergeCells count="18">
    <mergeCell ref="A105:B105"/>
    <mergeCell ref="A106:B106"/>
    <mergeCell ref="A107:B107"/>
    <mergeCell ref="A100:B100"/>
    <mergeCell ref="A101:B101"/>
    <mergeCell ref="A102:B102"/>
    <mergeCell ref="A103:B103"/>
    <mergeCell ref="A104:B104"/>
    <mergeCell ref="A41:B41"/>
    <mergeCell ref="A97:B97"/>
    <mergeCell ref="A53:B53"/>
    <mergeCell ref="A98:B98"/>
    <mergeCell ref="A99:B99"/>
    <mergeCell ref="G22:H22"/>
    <mergeCell ref="G23:H23"/>
    <mergeCell ref="G24:H24"/>
    <mergeCell ref="A2:E2"/>
    <mergeCell ref="A1:E1"/>
  </mergeCells>
  <pageMargins left="0.43307086614173229" right="0.23622047244094491" top="0.35433070866141736" bottom="0.74803149606299213" header="0.31496062992125984" footer="0.31496062992125984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Robert Poljak</cp:lastModifiedBy>
  <cp:lastPrinted>2018-06-15T08:49:44Z</cp:lastPrinted>
  <dcterms:created xsi:type="dcterms:W3CDTF">2014-11-17T07:37:29Z</dcterms:created>
  <dcterms:modified xsi:type="dcterms:W3CDTF">2018-07-09T08:10:54Z</dcterms:modified>
</cp:coreProperties>
</file>